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С.Поляна, 9" sheetId="1" r:id="rId1"/>
  </sheets>
  <calcPr calcId="125725"/>
</workbook>
</file>

<file path=xl/calcChain.xml><?xml version="1.0" encoding="utf-8"?>
<calcChain xmlns="http://schemas.openxmlformats.org/spreadsheetml/2006/main">
  <c r="C42" i="1"/>
  <c r="D42" s="1"/>
  <c r="C43"/>
  <c r="D43" s="1"/>
  <c r="C39"/>
  <c r="D39" s="1"/>
  <c r="C30"/>
  <c r="D30" s="1"/>
  <c r="C27"/>
  <c r="D27" s="1"/>
  <c r="C19"/>
  <c r="D19" s="1"/>
  <c r="C47" l="1"/>
  <c r="D47" s="1"/>
  <c r="C44"/>
  <c r="D44" s="1"/>
  <c r="D46" l="1"/>
  <c r="C46" s="1"/>
  <c r="E46" s="1"/>
  <c r="C32"/>
  <c r="E32" s="1"/>
  <c r="C33"/>
  <c r="E33" s="1"/>
  <c r="D34" l="1"/>
  <c r="C40"/>
  <c r="E40" s="1"/>
  <c r="C38"/>
  <c r="C37"/>
  <c r="E37" s="1"/>
  <c r="C36"/>
  <c r="E36" s="1"/>
  <c r="D28"/>
  <c r="C31"/>
  <c r="E31" s="1"/>
  <c r="D24"/>
  <c r="C26"/>
  <c r="E26" s="1"/>
  <c r="C35"/>
  <c r="E35" s="1"/>
  <c r="C29"/>
  <c r="E29" s="1"/>
  <c r="E28" s="1"/>
  <c r="C25"/>
  <c r="C20"/>
  <c r="C24" l="1"/>
  <c r="E20"/>
  <c r="E38"/>
  <c r="C34"/>
  <c r="E25"/>
  <c r="E24" s="1"/>
  <c r="C28"/>
  <c r="D23"/>
  <c r="D11"/>
  <c r="C17" s="1"/>
  <c r="C13"/>
  <c r="E22" l="1"/>
  <c r="C22" s="1"/>
  <c r="D22" s="1"/>
  <c r="C23"/>
  <c r="C21"/>
  <c r="E21" s="1"/>
  <c r="E18" s="1"/>
  <c r="D12"/>
  <c r="E34"/>
  <c r="E23" s="1"/>
  <c r="C18"/>
  <c r="D21" l="1"/>
  <c r="D18" s="1"/>
  <c r="C16"/>
  <c r="D17"/>
  <c r="E17"/>
  <c r="E16" s="1"/>
  <c r="D16" l="1"/>
  <c r="D41" s="1"/>
  <c r="D45" s="1"/>
  <c r="C45" s="1"/>
  <c r="E45" s="1"/>
  <c r="C41" l="1"/>
  <c r="E41" s="1"/>
</calcChain>
</file>

<file path=xl/sharedStrings.xml><?xml version="1.0" encoding="utf-8"?>
<sst xmlns="http://schemas.openxmlformats.org/spreadsheetml/2006/main" count="74" uniqueCount="72">
  <si>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</si>
  <si>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</si>
  <si>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</si>
  <si>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</si>
  <si>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</si>
  <si>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</si>
  <si>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</si>
  <si>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</si>
  <si>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</si>
  <si>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</si>
  <si>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</si>
  <si>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</si>
  <si>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</si>
  <si>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</si>
  <si>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</si>
  <si>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</si>
  <si>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</si>
  <si>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</si>
  <si>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</si>
  <si>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</si>
  <si>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</si>
  <si>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</si>
  <si>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</si>
  <si>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</si>
  <si>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</si>
  <si>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</si>
  <si>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</si>
  <si>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</si>
  <si>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</si>
  <si>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</si>
  <si>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</si>
  <si>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</si>
  <si>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</si>
  <si>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</si>
  <si>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</si>
  <si>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</si>
  <si>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</si>
  <si>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</si>
  <si>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</si>
  <si>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</si>
  <si>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</si>
  <si>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</si>
  <si>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</si>
  <si>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</si>
  <si>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</si>
  <si>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</si>
  <si>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</si>
  <si>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</si>
  <si>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</si>
  <si>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</si>
  <si>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</si>
  <si>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</si>
  <si>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</si>
  <si>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</si>
  <si>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</si>
  <si>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</si>
  <si>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</si>
  <si>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</si>
  <si>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</si>
  <si>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</si>
  <si>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</si>
  <si>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</si>
  <si>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</si>
  <si>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</si>
  <si>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</si>
  <si>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</si>
  <si>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</si>
  <si>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План работ и услуг по содержанию и ремонту общего имущества МКД на 2022 год по адресу: г.Барнаул ул.С.Поляна, 9</t>
  </si>
  <si>
    <t>3.1.</t>
  </si>
  <si>
    <t>3.2.</t>
  </si>
  <si>
    <t>Ремонт межпанельных швов</t>
  </si>
  <si>
    <t>Ремонт подъезда №1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</si>
</sst>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topLeftCell="A28" zoomScaleNormal="100" workbookViewId="0">
      <selection activeCell="B50" sqref="B50"/>
    </sheetView>
  </sheetViews>
  <sheetFormatPr defaultRowHeight="12.75"/>
  <cols>
    <col min="1" max="1" width="8.5703125" style="3" customWidth="1"/>
    <col min="2" max="2" width="51.85546875" style="4" customWidth="1"/>
    <col min="3" max="3" width="11.7109375" style="4" customWidth="1"/>
    <col min="4" max="4" width="11.85546875" style="4" customWidth="1"/>
    <col min="5" max="5" width="12.28515625" style="4" customWidth="1"/>
    <col min="6" max="16384" width="9.140625" style="4"/>
  </cols>
  <sheetData>
    <row r="2" spans="1:5">
      <c r="A2" s="40" t="s">
        <v>67</v>
      </c>
      <c r="B2" s="40"/>
      <c r="C2" s="40"/>
      <c r="D2" s="40"/>
      <c r="E2" s="40"/>
    </row>
    <row r="3" spans="1:5">
      <c r="A3" s="40"/>
      <c r="B3" s="40"/>
      <c r="C3" s="40"/>
      <c r="D3" s="40"/>
      <c r="E3" s="40"/>
    </row>
    <row r="4" spans="1:5">
      <c r="A4" s="41"/>
      <c r="B4" s="41"/>
      <c r="C4" s="41"/>
      <c r="D4" s="41"/>
      <c r="E4" s="41"/>
    </row>
    <row r="5" spans="1:5">
      <c r="A5" s="34" t="s">
        <v>0</v>
      </c>
      <c r="B5" s="36"/>
      <c r="C5" s="34" t="s">
        <v>1</v>
      </c>
      <c r="D5" s="35"/>
      <c r="E5" s="36"/>
    </row>
    <row r="6" spans="1:5">
      <c r="A6" s="34" t="s">
        <v>2</v>
      </c>
      <c r="B6" s="36"/>
      <c r="C6" s="37">
        <v>5</v>
      </c>
      <c r="D6" s="38"/>
      <c r="E6" s="39"/>
    </row>
    <row r="7" spans="1:5">
      <c r="A7" s="34" t="s">
        <v>3</v>
      </c>
      <c r="B7" s="36"/>
      <c r="C7" s="37">
        <v>9722.7900000000009</v>
      </c>
      <c r="D7" s="38"/>
      <c r="E7" s="39"/>
    </row>
    <row r="8" spans="1:5">
      <c r="A8" s="34" t="s">
        <v>4</v>
      </c>
      <c r="B8" s="36"/>
      <c r="C8" s="37">
        <v>1012</v>
      </c>
      <c r="D8" s="38"/>
      <c r="E8" s="39"/>
    </row>
    <row r="9" spans="1:5">
      <c r="A9" s="34" t="s">
        <v>5</v>
      </c>
      <c r="B9" s="36"/>
      <c r="C9" s="37">
        <v>9.5</v>
      </c>
      <c r="D9" s="38"/>
      <c r="E9" s="39"/>
    </row>
    <row r="10" spans="1:5">
      <c r="A10" s="34" t="s">
        <v>6</v>
      </c>
      <c r="B10" s="36"/>
      <c r="C10" s="37">
        <v>17744</v>
      </c>
      <c r="D10" s="38"/>
      <c r="E10" s="39"/>
    </row>
    <row r="11" spans="1:5">
      <c r="A11" s="5"/>
      <c r="B11" s="6" t="s">
        <v>54</v>
      </c>
      <c r="C11" s="5"/>
      <c r="D11" s="7">
        <f>C7*C9</f>
        <v>92366.505000000005</v>
      </c>
      <c r="E11" s="6"/>
    </row>
    <row r="12" spans="1:5">
      <c r="A12" s="5"/>
      <c r="B12" s="6" t="s">
        <v>61</v>
      </c>
      <c r="C12" s="5"/>
      <c r="D12" s="7">
        <f>D11+(C10/12)</f>
        <v>93845.171666666676</v>
      </c>
      <c r="E12" s="6"/>
    </row>
    <row r="13" spans="1:5">
      <c r="A13" s="34" t="s">
        <v>7</v>
      </c>
      <c r="B13" s="36"/>
      <c r="C13" s="34">
        <f>(C7*C9*12)+C10</f>
        <v>1126142.06</v>
      </c>
      <c r="D13" s="35"/>
      <c r="E13" s="36"/>
    </row>
    <row r="14" spans="1:5">
      <c r="A14" s="34" t="s">
        <v>8</v>
      </c>
      <c r="B14" s="35"/>
      <c r="C14" s="35"/>
      <c r="D14" s="35"/>
      <c r="E14" s="36"/>
    </row>
    <row r="15" spans="1:5" ht="25.5">
      <c r="A15" s="8"/>
      <c r="B15" s="9" t="s">
        <v>12</v>
      </c>
      <c r="C15" s="9" t="s">
        <v>13</v>
      </c>
      <c r="D15" s="10" t="s">
        <v>14</v>
      </c>
      <c r="E15" s="9" t="s">
        <v>15</v>
      </c>
    </row>
    <row r="16" spans="1:5" ht="13.5">
      <c r="A16" s="11">
        <v>1</v>
      </c>
      <c r="B16" s="12" t="s">
        <v>9</v>
      </c>
      <c r="C16" s="13">
        <f>C17+C18</f>
        <v>20124.554916166671</v>
      </c>
      <c r="D16" s="13">
        <f>D17+D18</f>
        <v>2.1663541671509243</v>
      </c>
      <c r="E16" s="13">
        <f>E17+E18</f>
        <v>241494.65899400003</v>
      </c>
    </row>
    <row r="17" spans="1:5">
      <c r="A17" s="14" t="s">
        <v>10</v>
      </c>
      <c r="B17" s="1" t="s">
        <v>11</v>
      </c>
      <c r="C17" s="15">
        <f>(D11*12.59%)+(C10*12.59%/12)</f>
        <v>11815.107112833335</v>
      </c>
      <c r="D17" s="16">
        <f>C17/C7</f>
        <v>1.2151971926610916</v>
      </c>
      <c r="E17" s="16">
        <f>C17*12</f>
        <v>141781.28535400002</v>
      </c>
    </row>
    <row r="18" spans="1:5">
      <c r="A18" s="8" t="s">
        <v>16</v>
      </c>
      <c r="B18" s="1" t="s">
        <v>17</v>
      </c>
      <c r="C18" s="17">
        <f>SUM(C19:C21)</f>
        <v>8309.4478033333344</v>
      </c>
      <c r="D18" s="17">
        <f>SUM(D19:D22)</f>
        <v>0.95115697448983272</v>
      </c>
      <c r="E18" s="17">
        <f t="shared" ref="E18" si="0">SUM(E19:E21)</f>
        <v>99713.373640000005</v>
      </c>
    </row>
    <row r="19" spans="1:5">
      <c r="A19" s="14" t="s">
        <v>18</v>
      </c>
      <c r="B19" s="1" t="s">
        <v>19</v>
      </c>
      <c r="C19" s="16">
        <f>E19/12</f>
        <v>2543.8333333333335</v>
      </c>
      <c r="D19" s="16">
        <f>C19/C7</f>
        <v>0.26163614902032578</v>
      </c>
      <c r="E19" s="15">
        <v>30526</v>
      </c>
    </row>
    <row r="20" spans="1:5" ht="38.25">
      <c r="A20" s="14" t="s">
        <v>20</v>
      </c>
      <c r="B20" s="2" t="s">
        <v>21</v>
      </c>
      <c r="C20" s="16">
        <f>D20*C7</f>
        <v>2625.1533000000004</v>
      </c>
      <c r="D20" s="1">
        <v>0.27</v>
      </c>
      <c r="E20" s="16">
        <f>C20*12</f>
        <v>31501.839600000007</v>
      </c>
    </row>
    <row r="21" spans="1:5">
      <c r="A21" s="14" t="s">
        <v>22</v>
      </c>
      <c r="B21" s="1" t="s">
        <v>23</v>
      </c>
      <c r="C21" s="16">
        <f>D11*3.4%</f>
        <v>3140.4611700000005</v>
      </c>
      <c r="D21" s="16">
        <f>C21/C7</f>
        <v>0.32300000000000001</v>
      </c>
      <c r="E21" s="16">
        <f>C21*12</f>
        <v>37685.534040000006</v>
      </c>
    </row>
    <row r="22" spans="1:5">
      <c r="A22" s="14" t="s">
        <v>63</v>
      </c>
      <c r="B22" s="1" t="s">
        <v>64</v>
      </c>
      <c r="C22" s="16">
        <f>E22/12</f>
        <v>938.45171666666681</v>
      </c>
      <c r="D22" s="16">
        <f>C22/C7</f>
        <v>9.6520825469506868E-2</v>
      </c>
      <c r="E22" s="16">
        <f>C13*1%</f>
        <v>11261.420600000001</v>
      </c>
    </row>
    <row r="23" spans="1:5" ht="13.5">
      <c r="A23" s="18" t="s">
        <v>24</v>
      </c>
      <c r="B23" s="12" t="s">
        <v>25</v>
      </c>
      <c r="C23" s="13">
        <f>C24+C28+C34</f>
        <v>59275.406600000002</v>
      </c>
      <c r="D23" s="13">
        <f>D24+D28+D34</f>
        <v>6.0965429264645223</v>
      </c>
      <c r="E23" s="13">
        <f>E24+E28+E34</f>
        <v>711304.87919999997</v>
      </c>
    </row>
    <row r="24" spans="1:5">
      <c r="A24" s="19" t="s">
        <v>26</v>
      </c>
      <c r="B24" s="20" t="s">
        <v>27</v>
      </c>
      <c r="C24" s="21">
        <f>SUM(C25:C27)</f>
        <v>2272.7250333333332</v>
      </c>
      <c r="D24" s="21">
        <f>SUM(D25:D27)</f>
        <v>0.23375235229119762</v>
      </c>
      <c r="E24" s="21">
        <f>SUM(E25:E27)</f>
        <v>27272.700399999998</v>
      </c>
    </row>
    <row r="25" spans="1:5">
      <c r="A25" s="14" t="s">
        <v>28</v>
      </c>
      <c r="B25" s="2" t="s">
        <v>58</v>
      </c>
      <c r="C25" s="16">
        <f>D25*C7</f>
        <v>1750.1022</v>
      </c>
      <c r="D25" s="1">
        <v>0.18</v>
      </c>
      <c r="E25" s="16">
        <f>C25*12</f>
        <v>21001.2264</v>
      </c>
    </row>
    <row r="26" spans="1:5">
      <c r="A26" s="14" t="s">
        <v>29</v>
      </c>
      <c r="B26" s="1" t="s">
        <v>30</v>
      </c>
      <c r="C26" s="16">
        <f>D26*C7</f>
        <v>486.13950000000006</v>
      </c>
      <c r="D26" s="1">
        <v>0.05</v>
      </c>
      <c r="E26" s="16">
        <f>C26*12</f>
        <v>5833.6740000000009</v>
      </c>
    </row>
    <row r="27" spans="1:5">
      <c r="A27" s="22" t="s">
        <v>31</v>
      </c>
      <c r="B27" s="1" t="s">
        <v>55</v>
      </c>
      <c r="C27" s="16">
        <f>E27/12</f>
        <v>36.483333333333334</v>
      </c>
      <c r="D27" s="23">
        <f>C27/C7</f>
        <v>3.7523522911976225E-3</v>
      </c>
      <c r="E27" s="24">
        <v>437.8</v>
      </c>
    </row>
    <row r="28" spans="1:5">
      <c r="A28" s="19" t="s">
        <v>32</v>
      </c>
      <c r="B28" s="25" t="s">
        <v>33</v>
      </c>
      <c r="C28" s="21">
        <f>SUM(C29:C33)</f>
        <v>29395.886600000002</v>
      </c>
      <c r="D28" s="21">
        <f>SUM(D29:D33)</f>
        <v>3.0234003408486654</v>
      </c>
      <c r="E28" s="21">
        <f>SUM(E29:E33)</f>
        <v>352750.63919999998</v>
      </c>
    </row>
    <row r="29" spans="1:5">
      <c r="A29" s="14" t="s">
        <v>34</v>
      </c>
      <c r="B29" s="2" t="s">
        <v>59</v>
      </c>
      <c r="C29" s="16">
        <f>D29*C7</f>
        <v>17014.8825</v>
      </c>
      <c r="D29" s="1">
        <v>1.75</v>
      </c>
      <c r="E29" s="16">
        <f>C29*12</f>
        <v>204178.59</v>
      </c>
    </row>
    <row r="30" spans="1:5">
      <c r="A30" s="22" t="s">
        <v>35</v>
      </c>
      <c r="B30" s="1" t="s">
        <v>36</v>
      </c>
      <c r="C30" s="24">
        <f>E30/12</f>
        <v>4700</v>
      </c>
      <c r="D30" s="16">
        <f>C30/C7</f>
        <v>0.48340034084866584</v>
      </c>
      <c r="E30" s="1">
        <v>56400</v>
      </c>
    </row>
    <row r="31" spans="1:5">
      <c r="A31" s="14" t="s">
        <v>37</v>
      </c>
      <c r="B31" s="1" t="s">
        <v>30</v>
      </c>
      <c r="C31" s="16">
        <f>D31*C7</f>
        <v>875.05110000000002</v>
      </c>
      <c r="D31" s="1">
        <v>0.09</v>
      </c>
      <c r="E31" s="16">
        <f>C31*12</f>
        <v>10500.6132</v>
      </c>
    </row>
    <row r="32" spans="1:5">
      <c r="A32" s="22" t="s">
        <v>38</v>
      </c>
      <c r="B32" s="1" t="s">
        <v>40</v>
      </c>
      <c r="C32" s="16">
        <f>D32*C7</f>
        <v>291.68369999999999</v>
      </c>
      <c r="D32" s="1">
        <v>0.03</v>
      </c>
      <c r="E32" s="16">
        <f>C32*12</f>
        <v>3500.2043999999996</v>
      </c>
    </row>
    <row r="33" spans="1:5">
      <c r="A33" s="22" t="s">
        <v>39</v>
      </c>
      <c r="B33" s="1" t="s">
        <v>41</v>
      </c>
      <c r="C33" s="16">
        <f>D33*C7</f>
        <v>6514.2693000000008</v>
      </c>
      <c r="D33" s="1">
        <v>0.67</v>
      </c>
      <c r="E33" s="16">
        <f>C33*12</f>
        <v>78171.231600000014</v>
      </c>
    </row>
    <row r="34" spans="1:5" ht="25.5">
      <c r="A34" s="19" t="s">
        <v>42</v>
      </c>
      <c r="B34" s="20" t="s">
        <v>43</v>
      </c>
      <c r="C34" s="21">
        <f>SUM(C35:C40)</f>
        <v>27606.794966666668</v>
      </c>
      <c r="D34" s="21">
        <f>SUM(D35:D40)</f>
        <v>2.839390233324659</v>
      </c>
      <c r="E34" s="21">
        <f>SUM(E35:E40)</f>
        <v>331281.53960000002</v>
      </c>
    </row>
    <row r="35" spans="1:5" ht="25.5">
      <c r="A35" s="14" t="s">
        <v>44</v>
      </c>
      <c r="B35" s="2" t="s">
        <v>60</v>
      </c>
      <c r="C35" s="16">
        <f>D35*C7</f>
        <v>24598.6587</v>
      </c>
      <c r="D35" s="1">
        <v>2.5299999999999998</v>
      </c>
      <c r="E35" s="16">
        <f>C35*12</f>
        <v>295183.9044</v>
      </c>
    </row>
    <row r="36" spans="1:5">
      <c r="A36" s="14" t="s">
        <v>46</v>
      </c>
      <c r="B36" s="1" t="s">
        <v>45</v>
      </c>
      <c r="C36" s="16">
        <f>D36*C7</f>
        <v>875.05110000000002</v>
      </c>
      <c r="D36" s="1">
        <v>0.09</v>
      </c>
      <c r="E36" s="16">
        <f t="shared" ref="E36:E40" si="1">C36*12</f>
        <v>10500.6132</v>
      </c>
    </row>
    <row r="37" spans="1:5">
      <c r="A37" s="14" t="s">
        <v>47</v>
      </c>
      <c r="B37" s="1" t="s">
        <v>48</v>
      </c>
      <c r="C37" s="16">
        <f>D37*C7</f>
        <v>194.45580000000001</v>
      </c>
      <c r="D37" s="1">
        <v>0.02</v>
      </c>
      <c r="E37" s="16">
        <f t="shared" si="1"/>
        <v>2333.4696000000004</v>
      </c>
    </row>
    <row r="38" spans="1:5">
      <c r="A38" s="14" t="s">
        <v>49</v>
      </c>
      <c r="B38" s="1" t="s">
        <v>50</v>
      </c>
      <c r="C38" s="16">
        <f>D38*C7</f>
        <v>291.68369999999999</v>
      </c>
      <c r="D38" s="1">
        <v>0.03</v>
      </c>
      <c r="E38" s="16">
        <f t="shared" si="1"/>
        <v>3500.2043999999996</v>
      </c>
    </row>
    <row r="39" spans="1:5">
      <c r="A39" s="22" t="s">
        <v>51</v>
      </c>
      <c r="B39" s="1" t="s">
        <v>52</v>
      </c>
      <c r="C39" s="26">
        <f>E39/12</f>
        <v>674.66666666666663</v>
      </c>
      <c r="D39" s="27">
        <f>C39/C7</f>
        <v>6.9390233324659545E-2</v>
      </c>
      <c r="E39" s="26">
        <v>8096</v>
      </c>
    </row>
    <row r="40" spans="1:5">
      <c r="A40" s="14" t="s">
        <v>53</v>
      </c>
      <c r="B40" s="1" t="s">
        <v>30</v>
      </c>
      <c r="C40" s="16">
        <f>D40*C7</f>
        <v>972.27900000000011</v>
      </c>
      <c r="D40" s="1">
        <v>0.1</v>
      </c>
      <c r="E40" s="16">
        <f t="shared" si="1"/>
        <v>11667.348000000002</v>
      </c>
    </row>
    <row r="41" spans="1:5">
      <c r="A41" s="19" t="s">
        <v>65</v>
      </c>
      <c r="B41" s="25" t="s">
        <v>56</v>
      </c>
      <c r="C41" s="21">
        <f>D41*C7</f>
        <v>12028.091767166672</v>
      </c>
      <c r="D41" s="21">
        <f>C9-D16-D23</f>
        <v>1.2371029063845533</v>
      </c>
      <c r="E41" s="21">
        <f>C41*12</f>
        <v>144337.10120600008</v>
      </c>
    </row>
    <row r="42" spans="1:5">
      <c r="A42" s="14" t="s">
        <v>68</v>
      </c>
      <c r="B42" s="1" t="s">
        <v>70</v>
      </c>
      <c r="C42" s="16">
        <f>E42/12</f>
        <v>833.33333333333337</v>
      </c>
      <c r="D42" s="16">
        <f>C42/C7</f>
        <v>8.5709280292316642E-2</v>
      </c>
      <c r="E42" s="24">
        <v>10000</v>
      </c>
    </row>
    <row r="43" spans="1:5">
      <c r="A43" s="14" t="s">
        <v>69</v>
      </c>
      <c r="B43" s="1" t="s">
        <v>71</v>
      </c>
      <c r="C43" s="16">
        <f>E43/12</f>
        <v>11250</v>
      </c>
      <c r="D43" s="16">
        <f>C43/C7</f>
        <v>1.1570752839462746</v>
      </c>
      <c r="E43" s="24">
        <v>135000</v>
      </c>
    </row>
    <row r="44" spans="1:5">
      <c r="A44" s="14"/>
      <c r="B44" s="1"/>
      <c r="C44" s="16">
        <f t="shared" ref="C44" si="2">E44/12</f>
        <v>0</v>
      </c>
      <c r="D44" s="16">
        <f>C44/C9</f>
        <v>0</v>
      </c>
      <c r="E44" s="24"/>
    </row>
    <row r="45" spans="1:5">
      <c r="A45" s="28"/>
      <c r="B45" s="29" t="s">
        <v>57</v>
      </c>
      <c r="C45" s="30">
        <f>D45*C7</f>
        <v>92366.505000000005</v>
      </c>
      <c r="D45" s="30">
        <f>D41+D23+D16</f>
        <v>9.5</v>
      </c>
      <c r="E45" s="30">
        <f>C45*12</f>
        <v>1108398.06</v>
      </c>
    </row>
    <row r="46" spans="1:5">
      <c r="A46" s="28" t="s">
        <v>66</v>
      </c>
      <c r="B46" s="25" t="s">
        <v>62</v>
      </c>
      <c r="C46" s="25">
        <f>D46*C7</f>
        <v>1478.6666666666667</v>
      </c>
      <c r="D46" s="21">
        <f>C10/C7/12</f>
        <v>0.15208254695068665</v>
      </c>
      <c r="E46" s="25">
        <f>C46*12</f>
        <v>17744</v>
      </c>
    </row>
    <row r="47" spans="1:5">
      <c r="A47" s="14"/>
      <c r="B47" s="1"/>
      <c r="C47" s="31">
        <f>E47/12</f>
        <v>0</v>
      </c>
      <c r="D47" s="16">
        <f>C47/C7</f>
        <v>0</v>
      </c>
      <c r="E47" s="24"/>
    </row>
    <row r="48" spans="1:5">
      <c r="A48" s="32"/>
      <c r="B48" s="33"/>
      <c r="C48" s="33"/>
      <c r="D48" s="33"/>
      <c r="E48" s="33"/>
    </row>
    <row r="49" spans="1:5">
      <c r="A49" s="32"/>
      <c r="B49" s="33"/>
      <c r="C49" s="33"/>
      <c r="D49" s="33"/>
      <c r="E49" s="33"/>
    </row>
    <row r="50" spans="1:5">
      <c r="A50" s="32"/>
      <c r="B50" s="33"/>
      <c r="C50" s="33"/>
      <c r="D50" s="33"/>
      <c r="E50" s="33"/>
    </row>
    <row r="51" spans="1:5">
      <c r="A51" s="32"/>
      <c r="B51" s="33"/>
      <c r="C51" s="33"/>
      <c r="D51" s="33"/>
      <c r="E51" s="33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С.Поляна,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PTO-1DDA40AE9B1</cp:lastModifiedBy>
  <cp:lastPrinted>2021-11-30T06:47:02Z</cp:lastPrinted>
  <dcterms:created xsi:type="dcterms:W3CDTF">2021-10-01T06:56:05Z</dcterms:created>
  <dcterms:modified xsi:type="dcterms:W3CDTF">2021-12-02T04:22:14Z</dcterms:modified>
</cp:coreProperties>
</file>